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defaultThemeVersion="124226"/>
  <bookViews>
    <workbookView xWindow="6180" yWindow="1095" windowWidth="15480" windowHeight="11640" tabRatio="500"/>
  </bookViews>
  <sheets>
    <sheet name="Food-by-food GHG comparison" sheetId="1" r:id="rId1"/>
    <sheet name="Background info" sheetId="2" r:id="rId2"/>
  </sheets>
  <calcPr calcId="125725"/>
</workbook>
</file>

<file path=xl/calcChain.xml><?xml version="1.0" encoding="utf-8"?>
<calcChain xmlns="http://schemas.openxmlformats.org/spreadsheetml/2006/main">
  <c r="D13" i="1"/>
  <c r="B35"/>
  <c r="D35"/>
  <c r="E35"/>
  <c r="D14"/>
  <c r="B36"/>
  <c r="D15"/>
  <c r="B37"/>
  <c r="D37"/>
  <c r="E37"/>
  <c r="D16"/>
  <c r="B38"/>
  <c r="D17"/>
  <c r="B39"/>
  <c r="D39"/>
  <c r="E39"/>
  <c r="D18"/>
  <c r="B40"/>
  <c r="B24"/>
  <c r="B25"/>
  <c r="E25"/>
  <c r="B26"/>
  <c r="B27"/>
  <c r="E27"/>
  <c r="B28"/>
  <c r="B29"/>
  <c r="E29"/>
  <c r="B51"/>
  <c r="D12"/>
  <c r="B34"/>
  <c r="D34"/>
  <c r="E34"/>
  <c r="B23"/>
  <c r="C23"/>
  <c r="E23"/>
  <c r="B45"/>
  <c r="C24"/>
  <c r="E24"/>
  <c r="B46"/>
  <c r="C25"/>
  <c r="D36"/>
  <c r="E36"/>
  <c r="C26"/>
  <c r="E26"/>
  <c r="B48"/>
  <c r="C27"/>
  <c r="D38"/>
  <c r="E38"/>
  <c r="C28"/>
  <c r="E28"/>
  <c r="B50"/>
  <c r="C29"/>
  <c r="B49"/>
  <c r="B47"/>
  <c r="B52"/>
</calcChain>
</file>

<file path=xl/sharedStrings.xml><?xml version="1.0" encoding="utf-8"?>
<sst xmlns="http://schemas.openxmlformats.org/spreadsheetml/2006/main" count="83" uniqueCount="60">
  <si>
    <r>
      <t xml:space="preserve">Eshel and Martin also estimate protein energy efficiency (“percentage of fossil fuel input energy that is retrieved as edible energy”) for various foods.  Based on the energy consumption for direct energy needs in agriculture, and the energy efficiency of various protein products, </t>
    </r>
    <r>
      <rPr>
        <u/>
        <sz val="12"/>
        <rFont val="Times New Roman"/>
        <family val="1"/>
      </rPr>
      <t>plant-based foods contain the most edible energy</t>
    </r>
    <r>
      <rPr>
        <sz val="12"/>
        <rFont val="Times New Roman"/>
        <family val="1"/>
      </rPr>
      <t>.</t>
    </r>
    <r>
      <rPr>
        <vertAlign val="superscript"/>
        <sz val="10"/>
        <rFont val="Times New Roman"/>
        <family val="1"/>
      </rPr>
      <t>3</t>
    </r>
    <r>
      <rPr>
        <sz val="12"/>
        <rFont val="Times New Roman"/>
        <family val="1"/>
      </rPr>
      <t xml:space="preserve">  However, there is a broad range of efficiencies among the foods, and a person’s overall climate change impact will vary depending on the overall composition of his or her diet.</t>
    </r>
  </si>
  <si>
    <t>Balanced Menus Project</t>
  </si>
  <si>
    <t>Food and Diet Greenhouse Gas Emissions Calculator</t>
  </si>
  <si>
    <r>
      <t xml:space="preserve">Source: Eshel, G. and Martin, P.A. (2006) "Diet, Energy, and Global Warming," </t>
    </r>
    <r>
      <rPr>
        <i/>
        <sz val="12"/>
        <rFont val="Times New Roman"/>
        <family val="1"/>
      </rPr>
      <t>Earth Interactions</t>
    </r>
    <r>
      <rPr>
        <sz val="12"/>
        <rFont val="Times New Roman"/>
        <family val="1"/>
      </rPr>
      <t xml:space="preserve"> 10.9: 1-17.</t>
    </r>
  </si>
  <si>
    <t>lbs protein</t>
  </si>
  <si>
    <t>kcal protein</t>
  </si>
  <si>
    <t>protein</t>
  </si>
  <si>
    <t>beef (grain fed)</t>
  </si>
  <si>
    <t>pork</t>
  </si>
  <si>
    <t>chicken</t>
  </si>
  <si>
    <t>fish (tuna)</t>
  </si>
  <si>
    <t>eggs</t>
  </si>
  <si>
    <t>milk</t>
  </si>
  <si>
    <t>soy</t>
  </si>
  <si>
    <t>chicken/poultry</t>
  </si>
  <si>
    <t>dairy/butter</t>
  </si>
  <si>
    <t>fish</t>
  </si>
  <si>
    <t>n/a</t>
  </si>
  <si>
    <r>
      <t>tons CO</t>
    </r>
    <r>
      <rPr>
        <vertAlign val="subscript"/>
        <sz val="10"/>
        <rFont val="Times New Roman"/>
        <family val="1"/>
      </rPr>
      <t>2</t>
    </r>
  </si>
  <si>
    <r>
      <t>grams CO</t>
    </r>
    <r>
      <rPr>
        <vertAlign val="subscript"/>
        <sz val="10"/>
        <rFont val="Times New Roman"/>
        <family val="1"/>
      </rPr>
      <t>2</t>
    </r>
    <r>
      <rPr>
        <sz val="10"/>
        <rFont val="Times New Roman"/>
      </rPr>
      <t xml:space="preserve">-eq </t>
    </r>
  </si>
  <si>
    <r>
      <t>tons CO</t>
    </r>
    <r>
      <rPr>
        <vertAlign val="subscript"/>
        <sz val="10"/>
        <rFont val="Times New Roman"/>
        <family val="1"/>
      </rPr>
      <t>2</t>
    </r>
    <r>
      <rPr>
        <sz val="10"/>
        <rFont val="Times New Roman"/>
      </rPr>
      <t>-eq</t>
    </r>
  </si>
  <si>
    <t>Background</t>
  </si>
  <si>
    <t>Eshel and Martin consider both direct and indirect emissions in agricultural operations such as:</t>
  </si>
  <si>
    <r>
      <t>·</t>
    </r>
    <r>
      <rPr>
        <sz val="7"/>
        <rFont val="Times New Roman"/>
        <family val="1"/>
      </rPr>
      <t xml:space="preserve">         </t>
    </r>
    <r>
      <rPr>
        <sz val="12"/>
        <rFont val="Times New Roman"/>
        <family val="1"/>
      </rPr>
      <t>irrigation energy costs</t>
    </r>
  </si>
  <si>
    <r>
      <t>·</t>
    </r>
    <r>
      <rPr>
        <sz val="7"/>
        <rFont val="Times New Roman"/>
        <family val="1"/>
      </rPr>
      <t xml:space="preserve">         </t>
    </r>
    <r>
      <rPr>
        <sz val="12"/>
        <rFont val="Times New Roman"/>
        <family val="1"/>
      </rPr>
      <t>fuel requirements of farm machinery</t>
    </r>
  </si>
  <si>
    <r>
      <t>·</t>
    </r>
    <r>
      <rPr>
        <sz val="7"/>
        <rFont val="Times New Roman"/>
        <family val="1"/>
      </rPr>
      <t xml:space="preserve">         </t>
    </r>
    <r>
      <rPr>
        <sz val="12"/>
        <rFont val="Times New Roman"/>
        <family val="1"/>
      </rPr>
      <t>labor</t>
    </r>
  </si>
  <si>
    <r>
      <t>·</t>
    </r>
    <r>
      <rPr>
        <sz val="7"/>
        <rFont val="Times New Roman"/>
        <family val="1"/>
      </rPr>
      <t xml:space="preserve">         </t>
    </r>
    <r>
      <rPr>
        <sz val="12"/>
        <rFont val="Times New Roman"/>
        <family val="1"/>
      </rPr>
      <t>CO</t>
    </r>
    <r>
      <rPr>
        <vertAlign val="subscript"/>
        <sz val="12"/>
        <rFont val="Times New Roman"/>
        <family val="1"/>
      </rPr>
      <t>2</t>
    </r>
    <r>
      <rPr>
        <sz val="12"/>
        <rFont val="Times New Roman"/>
        <family val="1"/>
      </rPr>
      <t xml:space="preserve"> emissions from fossil fuel combustion</t>
    </r>
  </si>
  <si>
    <r>
      <t>They excluded the following factors for simplicity:</t>
    </r>
    <r>
      <rPr>
        <vertAlign val="superscript"/>
        <sz val="10"/>
        <rFont val="Times New Roman"/>
        <family val="1"/>
      </rPr>
      <t>2</t>
    </r>
  </si>
  <si>
    <r>
      <t>·</t>
    </r>
    <r>
      <rPr>
        <sz val="7"/>
        <rFont val="Times New Roman"/>
        <family val="1"/>
      </rPr>
      <t xml:space="preserve">         </t>
    </r>
    <r>
      <rPr>
        <sz val="12"/>
        <rFont val="Times New Roman"/>
        <family val="1"/>
      </rPr>
      <t>transportation</t>
    </r>
  </si>
  <si>
    <r>
      <t>·</t>
    </r>
    <r>
      <rPr>
        <sz val="7"/>
        <rFont val="Times New Roman"/>
        <family val="1"/>
      </rPr>
      <t xml:space="preserve">         </t>
    </r>
    <r>
      <rPr>
        <sz val="12"/>
        <rFont val="Times New Roman"/>
        <family val="1"/>
      </rPr>
      <t>nitrous oxide emissions from fertilizers for feed</t>
    </r>
  </si>
  <si>
    <r>
      <t>·</t>
    </r>
    <r>
      <rPr>
        <sz val="7"/>
        <rFont val="Times New Roman"/>
        <family val="1"/>
      </rPr>
      <t xml:space="preserve">         </t>
    </r>
    <r>
      <rPr>
        <sz val="12"/>
        <rFont val="Times New Roman"/>
        <family val="1"/>
      </rPr>
      <t>non-CO</t>
    </r>
    <r>
      <rPr>
        <vertAlign val="subscript"/>
        <sz val="12"/>
        <rFont val="Times New Roman"/>
        <family val="1"/>
      </rPr>
      <t>2</t>
    </r>
    <r>
      <rPr>
        <sz val="12"/>
        <rFont val="Times New Roman"/>
        <family val="1"/>
      </rPr>
      <t xml:space="preserve"> greenhouse gas emissions from fossil fuel combustion were excluded for simplicity</t>
    </r>
  </si>
  <si>
    <r>
      <t xml:space="preserve">4 </t>
    </r>
    <r>
      <rPr>
        <sz val="8"/>
        <rFont val="Times New Roman"/>
        <family val="1"/>
      </rPr>
      <t>Table 5, column 4.  Figures have been rounded.</t>
    </r>
  </si>
  <si>
    <r>
      <t xml:space="preserve">2 </t>
    </r>
    <r>
      <rPr>
        <sz val="8"/>
        <rFont val="Times New Roman"/>
        <family val="1"/>
      </rPr>
      <t>Table 2.  Energy efficiency (edible energy).  Figures have been rounded.</t>
    </r>
  </si>
  <si>
    <r>
      <t xml:space="preserve">3 </t>
    </r>
    <r>
      <rPr>
        <sz val="8"/>
        <rFont val="Times New Roman"/>
        <family val="1"/>
      </rPr>
      <t xml:space="preserve">Emission factor for an </t>
    </r>
    <r>
      <rPr>
        <i/>
        <sz val="8"/>
        <rFont val="Times New Roman"/>
        <family val="1"/>
      </rPr>
      <t>average</t>
    </r>
    <r>
      <rPr>
        <sz val="8"/>
        <rFont val="Times New Roman"/>
        <family val="1"/>
      </rPr>
      <t xml:space="preserve"> American diet. Based on FAOSTAT 2005.  Figures have been rounded.</t>
    </r>
  </si>
  <si>
    <t>←</t>
  </si>
  <si>
    <r>
      <t>This Food and Diet Greenhouse Gas Emissions Calculator is based on an academic journal article written by Eshel, G. and Martin, P.A. (2006), entitled "Diet, Energy, and Global Warming.”  This study compares the greenhouse gas emissions of animal- and plant-based diets in the United States.</t>
    </r>
    <r>
      <rPr>
        <vertAlign val="superscript"/>
        <sz val="10"/>
        <rFont val="Times New Roman"/>
        <family val="1"/>
      </rPr>
      <t>1</t>
    </r>
    <r>
      <rPr>
        <sz val="12"/>
        <rFont val="Times New Roman"/>
        <family val="1"/>
      </rPr>
      <t xml:space="preserve">  </t>
    </r>
  </si>
  <si>
    <r>
      <t>1</t>
    </r>
    <r>
      <rPr>
        <sz val="10"/>
        <rFont val="Times New Roman"/>
        <family val="1"/>
      </rPr>
      <t xml:space="preserve"> Although there have been a few questions raised concerning Eshel and Martin's methodology and the application of their findings, this study represents current science, and is only meant to be an </t>
    </r>
    <r>
      <rPr>
        <i/>
        <sz val="10"/>
        <rFont val="Times New Roman"/>
        <family val="1"/>
      </rPr>
      <t>estimate</t>
    </r>
    <r>
      <rPr>
        <sz val="10"/>
        <rFont val="Times New Roman"/>
        <family val="1"/>
      </rPr>
      <t xml:space="preserve"> of </t>
    </r>
    <r>
      <rPr>
        <i/>
        <sz val="10"/>
        <rFont val="Times New Roman"/>
        <family val="1"/>
      </rPr>
      <t xml:space="preserve">some </t>
    </r>
    <r>
      <rPr>
        <sz val="10"/>
        <rFont val="Times New Roman"/>
        <family val="1"/>
      </rPr>
      <t xml:space="preserve">of the greenhouse gas emissions associated with </t>
    </r>
    <r>
      <rPr>
        <i/>
        <sz val="10"/>
        <rFont val="Times New Roman"/>
        <family val="1"/>
      </rPr>
      <t>certain</t>
    </r>
    <r>
      <rPr>
        <sz val="10"/>
        <rFont val="Times New Roman"/>
        <family val="1"/>
      </rPr>
      <t xml:space="preserve"> aspects of diet (based on personal communication with Roni Neff, Research Director, Center for a Livable Future, Johns Hopkins Bloomberg School of Public Health, February 2009).</t>
    </r>
  </si>
  <si>
    <t>Eshel and Martin conclude that an animal-based diet releases greater greenhouse gasses into the atmosphere.  The difference between a person with a plant-based diet and a person who receives around 35% of his or her calories from animal-based sources amounts to the difference between driving an average sedan and a less fuel efficient vehicle such as an SUV.  Overall, the difference between an average meat-based American diet and a plant-based one can represent 6% of total U.S. greenhouse gas emissions.</t>
  </si>
  <si>
    <r>
      <t>2</t>
    </r>
    <r>
      <rPr>
        <sz val="10"/>
        <rFont val="Times New Roman"/>
        <family val="1"/>
      </rPr>
      <t xml:space="preserve"> Further details on assumptions and methodologies can be found in the report.</t>
    </r>
  </si>
  <si>
    <r>
      <t>3</t>
    </r>
    <r>
      <rPr>
        <sz val="10"/>
        <rFont val="Times New Roman"/>
        <family val="1"/>
      </rPr>
      <t xml:space="preserve"> An exclusively plant-based diet refers to one without dairy and eggs.  Eshel and Martin’s study demonstrate that, depending on the assumptions used, a diet with dairy could release greater greenhouse gas emissions than one based on various meats and/or fish.</t>
    </r>
  </si>
  <si>
    <r>
      <t>·</t>
    </r>
    <r>
      <rPr>
        <sz val="7"/>
        <rFont val="Times New Roman"/>
        <family val="1"/>
      </rPr>
      <t xml:space="preserve">         </t>
    </r>
    <r>
      <rPr>
        <sz val="12"/>
        <rFont val="Times New Roman"/>
        <family val="1"/>
      </rPr>
      <t>methane and nitrous oxide CO</t>
    </r>
    <r>
      <rPr>
        <vertAlign val="subscript"/>
        <sz val="12"/>
        <rFont val="Times New Roman"/>
        <family val="1"/>
      </rPr>
      <t>2</t>
    </r>
    <r>
      <rPr>
        <sz val="12"/>
        <rFont val="Times New Roman"/>
        <family val="1"/>
      </rPr>
      <t xml:space="preserve">eq emissions from animal-based food production (enteric fermentation and manure management)  </t>
    </r>
  </si>
  <si>
    <t>TOTAL</t>
  </si>
  <si>
    <t>1. Obtain Pounds (lbs) Protein (input into gray box)</t>
  </si>
  <si>
    <t>2. Converting Pounds (lbs) Protein to Calories of Protein (kcal)</t>
  </si>
  <si>
    <r>
      <t>4. Converting Calories of Protein to Tons CH</t>
    </r>
    <r>
      <rPr>
        <b/>
        <vertAlign val="subscript"/>
        <sz val="10"/>
        <rFont val="Times New Roman"/>
        <family val="1"/>
      </rPr>
      <t>4</t>
    </r>
    <r>
      <rPr>
        <b/>
        <sz val="10"/>
        <rFont val="Times New Roman"/>
        <family val="1"/>
      </rPr>
      <t xml:space="preserve"> and N</t>
    </r>
    <r>
      <rPr>
        <b/>
        <vertAlign val="subscript"/>
        <sz val="10"/>
        <rFont val="Times New Roman"/>
        <family val="1"/>
      </rPr>
      <t>2</t>
    </r>
    <r>
      <rPr>
        <b/>
        <sz val="10"/>
        <rFont val="Times New Roman"/>
        <family val="1"/>
      </rPr>
      <t>O (non-energy-related emissions)</t>
    </r>
  </si>
  <si>
    <t>5. Calculating Total GHG Emissions (Steps 3 + 4)</t>
  </si>
  <si>
    <t>5-Step Protein-by-Protein GHG Emissions Calculator</t>
  </si>
  <si>
    <r>
      <t>kcal energy input/kcal food energy</t>
    </r>
    <r>
      <rPr>
        <vertAlign val="superscript"/>
        <sz val="10"/>
        <rFont val="Times New Roman"/>
        <family val="1"/>
      </rPr>
      <t>2</t>
    </r>
  </si>
  <si>
    <r>
      <t>3. Converting Calories of Protein to Tons CO</t>
    </r>
    <r>
      <rPr>
        <b/>
        <vertAlign val="subscript"/>
        <sz val="10"/>
        <rFont val="Times New Roman"/>
        <family val="1"/>
      </rPr>
      <t>2</t>
    </r>
    <r>
      <rPr>
        <b/>
        <sz val="10"/>
        <rFont val="Times New Roman"/>
        <family val="1"/>
      </rPr>
      <t xml:space="preserve"> (direct energy-related emissions)</t>
    </r>
  </si>
  <si>
    <r>
      <t>grams CO</t>
    </r>
    <r>
      <rPr>
        <vertAlign val="subscript"/>
        <sz val="10"/>
        <rFont val="Times New Roman"/>
        <family val="1"/>
      </rPr>
      <t>2</t>
    </r>
    <r>
      <rPr>
        <sz val="10"/>
        <rFont val="Times New Roman"/>
      </rPr>
      <t>-eq/kcal</t>
    </r>
    <r>
      <rPr>
        <vertAlign val="superscript"/>
        <sz val="10"/>
        <rFont val="Times New Roman"/>
        <family val="1"/>
      </rPr>
      <t>4</t>
    </r>
  </si>
  <si>
    <t>References from Eshel and Martin:</t>
  </si>
  <si>
    <r>
      <t>kcal/lb protein</t>
    </r>
    <r>
      <rPr>
        <vertAlign val="superscript"/>
        <sz val="10"/>
        <rFont val="Times New Roman"/>
        <family val="1"/>
      </rPr>
      <t>1</t>
    </r>
  </si>
  <si>
    <r>
      <t>tons CO</t>
    </r>
    <r>
      <rPr>
        <vertAlign val="subscript"/>
        <sz val="10"/>
        <rFont val="Times New Roman"/>
        <family val="1"/>
      </rPr>
      <t>2</t>
    </r>
    <r>
      <rPr>
        <sz val="10"/>
        <rFont val="Times New Roman"/>
      </rPr>
      <t>-eq</t>
    </r>
    <r>
      <rPr>
        <vertAlign val="superscript"/>
        <sz val="10"/>
        <rFont val="Times New Roman"/>
        <family val="1"/>
      </rPr>
      <t>5</t>
    </r>
    <r>
      <rPr>
        <sz val="10"/>
        <rFont val="Times New Roman"/>
      </rPr>
      <t xml:space="preserve"> </t>
    </r>
  </si>
  <si>
    <r>
      <t>tons CO</t>
    </r>
    <r>
      <rPr>
        <vertAlign val="subscript"/>
        <sz val="10"/>
        <rFont val="Times New Roman"/>
        <family val="1"/>
      </rPr>
      <t>2</t>
    </r>
    <r>
      <rPr>
        <sz val="10"/>
        <rFont val="Times New Roman"/>
      </rPr>
      <t>/kcal energy input</t>
    </r>
    <r>
      <rPr>
        <vertAlign val="superscript"/>
        <sz val="10"/>
        <rFont val="Times New Roman"/>
        <family val="1"/>
      </rPr>
      <t>3</t>
    </r>
  </si>
  <si>
    <t>Notes:</t>
  </si>
  <si>
    <r>
      <t>1</t>
    </r>
    <r>
      <rPr>
        <sz val="8"/>
        <rFont val="Times New Roman"/>
        <family val="1"/>
      </rPr>
      <t xml:space="preserve"> It was assumed that there are 4 calories per gram protien.  1 gram is approximately 0.002 lbs.  </t>
    </r>
  </si>
  <si>
    <t xml:space="preserve">beef </t>
  </si>
  <si>
    <r>
      <t>protein</t>
    </r>
    <r>
      <rPr>
        <vertAlign val="superscript"/>
        <sz val="10"/>
        <rFont val="Times New Roman"/>
        <family val="1"/>
      </rPr>
      <t>6</t>
    </r>
  </si>
  <si>
    <r>
      <t>6</t>
    </r>
    <r>
      <rPr>
        <sz val="8"/>
        <rFont val="Times New Roman"/>
        <family val="1"/>
      </rPr>
      <t xml:space="preserve"> The following categories of protein were consolidated: beef and beef (grain fed), chicken and chicken/poultry, fish and fish (tuna), and dairy/butter and milk.</t>
    </r>
  </si>
  <si>
    <r>
      <t>5</t>
    </r>
    <r>
      <rPr>
        <sz val="8"/>
        <rFont val="Times New Roman"/>
        <family val="1"/>
      </rPr>
      <t xml:space="preserve"> Gram-US short ton conversion</t>
    </r>
  </si>
</sst>
</file>

<file path=xl/styles.xml><?xml version="1.0" encoding="utf-8"?>
<styleSheet xmlns="http://schemas.openxmlformats.org/spreadsheetml/2006/main">
  <numFmts count="1">
    <numFmt numFmtId="164" formatCode="0.0"/>
  </numFmts>
  <fonts count="26">
    <font>
      <sz val="10"/>
      <name val="Times New Roman"/>
    </font>
    <font>
      <b/>
      <sz val="10"/>
      <name val="Times New Roman"/>
      <family val="1"/>
    </font>
    <font>
      <sz val="10"/>
      <name val="Times New Roman"/>
      <family val="1"/>
    </font>
    <font>
      <b/>
      <sz val="12"/>
      <name val="Times New Roman"/>
      <family val="1"/>
    </font>
    <font>
      <sz val="12"/>
      <name val="Times New Roman"/>
      <family val="1"/>
    </font>
    <font>
      <i/>
      <sz val="12"/>
      <name val="Times New Roman"/>
      <family val="1"/>
    </font>
    <font>
      <b/>
      <sz val="11"/>
      <name val="Times New Roman"/>
      <family val="1"/>
    </font>
    <font>
      <sz val="8"/>
      <name val="Times New Roman"/>
      <family val="1"/>
    </font>
    <font>
      <vertAlign val="subscript"/>
      <sz val="10"/>
      <name val="Times New Roman"/>
      <family val="1"/>
    </font>
    <font>
      <b/>
      <vertAlign val="subscript"/>
      <sz val="10"/>
      <name val="Times New Roman"/>
      <family val="1"/>
    </font>
    <font>
      <vertAlign val="superscript"/>
      <sz val="10"/>
      <name val="Times New Roman"/>
      <family val="1"/>
    </font>
    <font>
      <i/>
      <sz val="8"/>
      <name val="Times New Roman"/>
      <family val="1"/>
    </font>
    <font>
      <vertAlign val="superscript"/>
      <sz val="8"/>
      <name val="Times New Roman"/>
      <family val="1"/>
    </font>
    <font>
      <sz val="8"/>
      <name val="Times New Roman"/>
      <family val="1"/>
    </font>
    <font>
      <sz val="10"/>
      <name val="Times New Roman"/>
      <family val="1"/>
    </font>
    <font>
      <sz val="12"/>
      <name val="Times New Roman"/>
      <family val="1"/>
    </font>
    <font>
      <sz val="14"/>
      <name val="Times New Roman"/>
      <family val="1"/>
    </font>
    <font>
      <sz val="10"/>
      <name val="Symbol"/>
      <family val="1"/>
    </font>
    <font>
      <sz val="7"/>
      <name val="Times New Roman"/>
      <family val="1"/>
    </font>
    <font>
      <vertAlign val="subscript"/>
      <sz val="12"/>
      <name val="Times New Roman"/>
      <family val="1"/>
    </font>
    <font>
      <u/>
      <sz val="12"/>
      <name val="Times New Roman"/>
      <family val="1"/>
    </font>
    <font>
      <b/>
      <sz val="14"/>
      <name val="Times New Roman"/>
      <family val="1"/>
    </font>
    <font>
      <i/>
      <sz val="8"/>
      <name val="Times New Roman"/>
      <family val="1"/>
    </font>
    <font>
      <i/>
      <sz val="12"/>
      <name val="Times New Roman"/>
      <family val="1"/>
    </font>
    <font>
      <b/>
      <sz val="26"/>
      <name val="Arial"/>
      <family val="2"/>
    </font>
    <font>
      <i/>
      <sz val="10"/>
      <name val="Times New Roman"/>
      <family val="1"/>
    </font>
  </fonts>
  <fills count="3">
    <fill>
      <patternFill patternType="none"/>
    </fill>
    <fill>
      <patternFill patternType="gray125"/>
    </fill>
    <fill>
      <patternFill patternType="solid">
        <fgColor indexed="22"/>
        <bgColor indexed="64"/>
      </patternFill>
    </fill>
  </fills>
  <borders count="1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double">
        <color indexed="64"/>
      </top>
      <bottom/>
      <diagonal/>
    </border>
    <border>
      <left/>
      <right/>
      <top/>
      <bottom style="double">
        <color indexed="64"/>
      </bottom>
      <diagonal/>
    </border>
  </borders>
  <cellStyleXfs count="1">
    <xf numFmtId="0" fontId="0" fillId="0" borderId="0"/>
  </cellStyleXfs>
  <cellXfs count="59">
    <xf numFmtId="0" fontId="0" fillId="0" borderId="0" xfId="0"/>
    <xf numFmtId="0" fontId="3" fillId="0" borderId="0" xfId="0" applyFont="1"/>
    <xf numFmtId="0" fontId="4" fillId="0" borderId="0" xfId="0" applyFont="1"/>
    <xf numFmtId="0" fontId="1" fillId="0" borderId="0" xfId="0" applyFont="1"/>
    <xf numFmtId="0" fontId="6" fillId="0" borderId="0" xfId="0" applyFont="1"/>
    <xf numFmtId="2" fontId="0" fillId="0" borderId="0" xfId="0" applyNumberFormat="1"/>
    <xf numFmtId="0" fontId="7" fillId="0" borderId="0" xfId="0" applyFont="1"/>
    <xf numFmtId="0" fontId="13" fillId="0" borderId="0" xfId="0" applyFont="1"/>
    <xf numFmtId="0" fontId="0" fillId="0" borderId="0" xfId="0" applyAlignment="1">
      <alignment wrapText="1"/>
    </xf>
    <xf numFmtId="0" fontId="16" fillId="0" borderId="0" xfId="0" applyFont="1" applyAlignment="1">
      <alignment wrapText="1"/>
    </xf>
    <xf numFmtId="0" fontId="15" fillId="0" borderId="0" xfId="0" applyFont="1" applyAlignment="1">
      <alignment wrapText="1"/>
    </xf>
    <xf numFmtId="0" fontId="17" fillId="0" borderId="0" xfId="0" applyFont="1" applyAlignment="1">
      <alignment horizontal="left" wrapText="1"/>
    </xf>
    <xf numFmtId="0" fontId="10" fillId="0" borderId="0" xfId="0" applyFont="1" applyAlignment="1">
      <alignment wrapText="1"/>
    </xf>
    <xf numFmtId="0" fontId="21" fillId="0" borderId="0" xfId="0" applyFont="1" applyAlignment="1">
      <alignment wrapText="1"/>
    </xf>
    <xf numFmtId="0" fontId="0" fillId="0" borderId="1" xfId="0" applyBorder="1"/>
    <xf numFmtId="0" fontId="0" fillId="2" borderId="2" xfId="0" applyFill="1" applyBorder="1"/>
    <xf numFmtId="0" fontId="0" fillId="0" borderId="2" xfId="0" applyBorder="1"/>
    <xf numFmtId="0" fontId="0" fillId="0" borderId="3" xfId="0" applyBorder="1"/>
    <xf numFmtId="0" fontId="0" fillId="0" borderId="4" xfId="0" applyBorder="1"/>
    <xf numFmtId="164" fontId="0" fillId="2" borderId="5" xfId="0" applyNumberFormat="1" applyFill="1" applyBorder="1" applyAlignment="1">
      <alignment horizontal="justify"/>
    </xf>
    <xf numFmtId="164" fontId="0" fillId="0" borderId="5" xfId="0" applyNumberFormat="1" applyBorder="1" applyAlignment="1">
      <alignment horizontal="justify"/>
    </xf>
    <xf numFmtId="164" fontId="0" fillId="0" borderId="6" xfId="0" applyNumberFormat="1" applyBorder="1" applyAlignment="1">
      <alignment horizontal="justify"/>
    </xf>
    <xf numFmtId="0" fontId="0" fillId="0" borderId="7" xfId="0" applyBorder="1"/>
    <xf numFmtId="164" fontId="0" fillId="2" borderId="8" xfId="0" applyNumberFormat="1" applyFill="1" applyBorder="1" applyAlignment="1">
      <alignment horizontal="justify"/>
    </xf>
    <xf numFmtId="164" fontId="0" fillId="0" borderId="8" xfId="0" applyNumberFormat="1" applyBorder="1" applyAlignment="1">
      <alignment horizontal="justify"/>
    </xf>
    <xf numFmtId="164" fontId="0" fillId="0" borderId="9" xfId="0" applyNumberFormat="1" applyBorder="1" applyAlignment="1">
      <alignment horizontal="justify"/>
    </xf>
    <xf numFmtId="0" fontId="0" fillId="0" borderId="10" xfId="0" applyBorder="1"/>
    <xf numFmtId="164" fontId="0" fillId="2" borderId="11" xfId="0" applyNumberFormat="1" applyFill="1" applyBorder="1" applyAlignment="1">
      <alignment horizontal="justify"/>
    </xf>
    <xf numFmtId="164" fontId="0" fillId="0" borderId="11" xfId="0" applyNumberFormat="1" applyBorder="1" applyAlignment="1">
      <alignment horizontal="justify"/>
    </xf>
    <xf numFmtId="164" fontId="0" fillId="0" borderId="12" xfId="0" applyNumberFormat="1" applyBorder="1" applyAlignment="1">
      <alignment horizontal="justify"/>
    </xf>
    <xf numFmtId="164" fontId="0" fillId="0" borderId="5" xfId="0" applyNumberFormat="1" applyBorder="1" applyAlignment="1">
      <alignment horizontal="justify" vertical="justify"/>
    </xf>
    <xf numFmtId="11" fontId="0" fillId="0" borderId="5" xfId="0" applyNumberFormat="1" applyBorder="1" applyAlignment="1">
      <alignment horizontal="justify" vertical="justify"/>
    </xf>
    <xf numFmtId="2" fontId="0" fillId="0" borderId="6" xfId="0" applyNumberFormat="1" applyBorder="1" applyAlignment="1">
      <alignment horizontal="justify" vertical="justify"/>
    </xf>
    <xf numFmtId="164" fontId="0" fillId="0" borderId="8" xfId="0" applyNumberFormat="1" applyBorder="1" applyAlignment="1">
      <alignment horizontal="justify" vertical="justify"/>
    </xf>
    <xf numFmtId="11" fontId="0" fillId="0" borderId="8" xfId="0" applyNumberFormat="1" applyBorder="1" applyAlignment="1">
      <alignment horizontal="justify" vertical="justify"/>
    </xf>
    <xf numFmtId="2" fontId="0" fillId="0" borderId="9" xfId="0" applyNumberFormat="1" applyBorder="1" applyAlignment="1">
      <alignment horizontal="justify" vertical="justify"/>
    </xf>
    <xf numFmtId="2" fontId="2" fillId="0" borderId="9" xfId="0" applyNumberFormat="1" applyFont="1" applyBorder="1" applyAlignment="1">
      <alignment horizontal="justify" vertical="justify"/>
    </xf>
    <xf numFmtId="164" fontId="0" fillId="0" borderId="11" xfId="0" applyNumberFormat="1" applyBorder="1" applyAlignment="1">
      <alignment horizontal="justify" vertical="justify"/>
    </xf>
    <xf numFmtId="11" fontId="0" fillId="0" borderId="11" xfId="0" applyNumberFormat="1" applyBorder="1" applyAlignment="1">
      <alignment horizontal="justify" vertical="justify"/>
    </xf>
    <xf numFmtId="2" fontId="0" fillId="0" borderId="12" xfId="0" applyNumberFormat="1" applyBorder="1" applyAlignment="1">
      <alignment horizontal="justify" vertical="justify"/>
    </xf>
    <xf numFmtId="2" fontId="0" fillId="0" borderId="3" xfId="0" applyNumberFormat="1" applyBorder="1"/>
    <xf numFmtId="0" fontId="0" fillId="0" borderId="13" xfId="0" applyFill="1" applyBorder="1"/>
    <xf numFmtId="0" fontId="7" fillId="0" borderId="14" xfId="0" applyFont="1" applyBorder="1"/>
    <xf numFmtId="0" fontId="7" fillId="0" borderId="0" xfId="0" applyFont="1" applyBorder="1"/>
    <xf numFmtId="0" fontId="13" fillId="0" borderId="15" xfId="0" applyFont="1" applyBorder="1"/>
    <xf numFmtId="0" fontId="12" fillId="0" borderId="0" xfId="0" applyFont="1" applyBorder="1"/>
    <xf numFmtId="0" fontId="22" fillId="0" borderId="16" xfId="0" applyFont="1" applyBorder="1"/>
    <xf numFmtId="0" fontId="0" fillId="0" borderId="16" xfId="0" applyBorder="1"/>
    <xf numFmtId="0" fontId="22" fillId="0" borderId="14" xfId="0" applyFont="1" applyBorder="1"/>
    <xf numFmtId="0" fontId="12" fillId="0" borderId="15" xfId="0" applyFont="1" applyBorder="1"/>
    <xf numFmtId="0" fontId="12" fillId="0" borderId="14" xfId="0" applyFont="1" applyBorder="1" applyAlignment="1"/>
    <xf numFmtId="0" fontId="0" fillId="0" borderId="14" xfId="0" applyBorder="1" applyAlignment="1"/>
    <xf numFmtId="0" fontId="7" fillId="0" borderId="15" xfId="0" applyFont="1" applyBorder="1"/>
    <xf numFmtId="0" fontId="23" fillId="0" borderId="1" xfId="0" applyFont="1" applyFill="1" applyBorder="1" applyAlignment="1"/>
    <xf numFmtId="0" fontId="24" fillId="0" borderId="0" xfId="0" applyFont="1" applyAlignment="1"/>
    <xf numFmtId="164" fontId="23" fillId="0" borderId="3" xfId="0" applyNumberFormat="1" applyFont="1" applyBorder="1" applyAlignment="1">
      <alignment horizontal="center"/>
    </xf>
    <xf numFmtId="0" fontId="12" fillId="0" borderId="0" xfId="0" applyFont="1" applyBorder="1" applyAlignment="1">
      <alignment wrapText="1"/>
    </xf>
    <xf numFmtId="0" fontId="0" fillId="0" borderId="0" xfId="0" applyBorder="1" applyAlignment="1">
      <alignment wrapText="1"/>
    </xf>
    <xf numFmtId="0" fontId="0" fillId="0" borderId="17" xfId="0"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E64"/>
  <sheetViews>
    <sheetView tabSelected="1" workbookViewId="0">
      <selection activeCell="K1" sqref="K1"/>
    </sheetView>
  </sheetViews>
  <sheetFormatPr defaultColWidth="12" defaultRowHeight="12.75"/>
  <cols>
    <col min="1" max="1" width="21" customWidth="1"/>
    <col min="2" max="2" width="13.33203125" bestFit="1" customWidth="1"/>
    <col min="3" max="3" width="33.33203125" customWidth="1"/>
    <col min="4" max="4" width="26.1640625" customWidth="1"/>
    <col min="5" max="5" width="13.33203125" bestFit="1" customWidth="1"/>
  </cols>
  <sheetData>
    <row r="1" spans="1:4" ht="15.75">
      <c r="A1" s="1" t="s">
        <v>1</v>
      </c>
    </row>
    <row r="2" spans="1:4" ht="15.75">
      <c r="A2" s="1" t="s">
        <v>2</v>
      </c>
    </row>
    <row r="3" spans="1:4" ht="15.75">
      <c r="A3" s="2" t="s">
        <v>3</v>
      </c>
    </row>
    <row r="6" spans="1:4" ht="14.25">
      <c r="A6" s="4" t="s">
        <v>46</v>
      </c>
    </row>
    <row r="7" spans="1:4" ht="14.25">
      <c r="A7" s="4"/>
    </row>
    <row r="8" spans="1:4">
      <c r="A8" s="3" t="s">
        <v>42</v>
      </c>
    </row>
    <row r="10" spans="1:4" ht="13.5" thickBot="1">
      <c r="A10" s="3" t="s">
        <v>43</v>
      </c>
    </row>
    <row r="11" spans="1:4" ht="16.5" thickBot="1">
      <c r="A11" s="14" t="s">
        <v>6</v>
      </c>
      <c r="B11" s="15" t="s">
        <v>4</v>
      </c>
      <c r="C11" s="16" t="s">
        <v>51</v>
      </c>
      <c r="D11" s="17" t="s">
        <v>5</v>
      </c>
    </row>
    <row r="12" spans="1:4">
      <c r="A12" s="18" t="s">
        <v>7</v>
      </c>
      <c r="B12" s="19"/>
      <c r="C12" s="20">
        <v>1814.3679999999999</v>
      </c>
      <c r="D12" s="21">
        <f t="shared" ref="D12:D18" si="0">B12*C12</f>
        <v>0</v>
      </c>
    </row>
    <row r="13" spans="1:4">
      <c r="A13" s="22" t="s">
        <v>8</v>
      </c>
      <c r="B13" s="23"/>
      <c r="C13" s="24">
        <v>1814.3679999999999</v>
      </c>
      <c r="D13" s="25">
        <f t="shared" si="0"/>
        <v>0</v>
      </c>
    </row>
    <row r="14" spans="1:4">
      <c r="A14" s="22" t="s">
        <v>9</v>
      </c>
      <c r="B14" s="23"/>
      <c r="C14" s="24">
        <v>1814.3679999999999</v>
      </c>
      <c r="D14" s="25">
        <f t="shared" si="0"/>
        <v>0</v>
      </c>
    </row>
    <row r="15" spans="1:4">
      <c r="A15" s="22" t="s">
        <v>10</v>
      </c>
      <c r="B15" s="23"/>
      <c r="C15" s="24">
        <v>1814.3679999999999</v>
      </c>
      <c r="D15" s="25">
        <f t="shared" si="0"/>
        <v>0</v>
      </c>
    </row>
    <row r="16" spans="1:4">
      <c r="A16" s="22" t="s">
        <v>11</v>
      </c>
      <c r="B16" s="23"/>
      <c r="C16" s="24">
        <v>1814.3679999999999</v>
      </c>
      <c r="D16" s="25">
        <f t="shared" si="0"/>
        <v>0</v>
      </c>
    </row>
    <row r="17" spans="1:5">
      <c r="A17" s="22" t="s">
        <v>12</v>
      </c>
      <c r="B17" s="23"/>
      <c r="C17" s="24">
        <v>1814.3679999999999</v>
      </c>
      <c r="D17" s="25">
        <f t="shared" si="0"/>
        <v>0</v>
      </c>
    </row>
    <row r="18" spans="1:5" ht="13.5" thickBot="1">
      <c r="A18" s="26" t="s">
        <v>13</v>
      </c>
      <c r="B18" s="27"/>
      <c r="C18" s="28">
        <v>1814.3679999999999</v>
      </c>
      <c r="D18" s="29">
        <f t="shared" si="0"/>
        <v>0</v>
      </c>
    </row>
    <row r="21" spans="1:5" ht="15" thickBot="1">
      <c r="A21" s="3" t="s">
        <v>48</v>
      </c>
    </row>
    <row r="22" spans="1:5" ht="17.25" thickBot="1">
      <c r="A22" s="14" t="s">
        <v>6</v>
      </c>
      <c r="B22" s="16" t="s">
        <v>5</v>
      </c>
      <c r="C22" s="16" t="s">
        <v>47</v>
      </c>
      <c r="D22" s="16" t="s">
        <v>53</v>
      </c>
      <c r="E22" s="17" t="s">
        <v>18</v>
      </c>
    </row>
    <row r="23" spans="1:5">
      <c r="A23" s="18" t="s">
        <v>7</v>
      </c>
      <c r="B23" s="30">
        <f>D12</f>
        <v>0</v>
      </c>
      <c r="C23" s="30">
        <f>1/0.064</f>
        <v>15.625</v>
      </c>
      <c r="D23" s="31">
        <v>2.7780000000000001E-7</v>
      </c>
      <c r="E23" s="32">
        <f>B23*C23*D23</f>
        <v>0</v>
      </c>
    </row>
    <row r="24" spans="1:5">
      <c r="A24" s="22" t="s">
        <v>8</v>
      </c>
      <c r="B24" s="33">
        <f t="shared" ref="B24:B29" si="1">D13</f>
        <v>0</v>
      </c>
      <c r="C24" s="33">
        <f>(1/0.037)</f>
        <v>27.027027027027028</v>
      </c>
      <c r="D24" s="34">
        <v>2.7780000000000001E-7</v>
      </c>
      <c r="E24" s="35">
        <f t="shared" ref="E24:E29" si="2">B24*C24*D24</f>
        <v>0</v>
      </c>
    </row>
    <row r="25" spans="1:5">
      <c r="A25" s="22" t="s">
        <v>9</v>
      </c>
      <c r="B25" s="33">
        <f t="shared" si="1"/>
        <v>0</v>
      </c>
      <c r="C25" s="33">
        <f>1/0.181</f>
        <v>5.5248618784530388</v>
      </c>
      <c r="D25" s="34">
        <v>2.7780000000000001E-7</v>
      </c>
      <c r="E25" s="36">
        <f t="shared" si="2"/>
        <v>0</v>
      </c>
    </row>
    <row r="26" spans="1:5">
      <c r="A26" s="22" t="s">
        <v>10</v>
      </c>
      <c r="B26" s="33">
        <f t="shared" si="1"/>
        <v>0</v>
      </c>
      <c r="C26" s="33">
        <f>1/0.058</f>
        <v>17.241379310344826</v>
      </c>
      <c r="D26" s="34">
        <v>2.7780000000000001E-7</v>
      </c>
      <c r="E26" s="35">
        <f t="shared" si="2"/>
        <v>0</v>
      </c>
    </row>
    <row r="27" spans="1:5">
      <c r="A27" s="22" t="s">
        <v>11</v>
      </c>
      <c r="B27" s="33">
        <f t="shared" si="1"/>
        <v>0</v>
      </c>
      <c r="C27" s="33">
        <f>1/0.112</f>
        <v>8.9285714285714288</v>
      </c>
      <c r="D27" s="34">
        <v>2.7780000000000001E-7</v>
      </c>
      <c r="E27" s="35">
        <f t="shared" si="2"/>
        <v>0</v>
      </c>
    </row>
    <row r="28" spans="1:5">
      <c r="A28" s="22" t="s">
        <v>12</v>
      </c>
      <c r="B28" s="33">
        <f t="shared" si="1"/>
        <v>0</v>
      </c>
      <c r="C28" s="33">
        <f>1/0.206</f>
        <v>4.8543689320388355</v>
      </c>
      <c r="D28" s="34">
        <v>2.7780000000000001E-7</v>
      </c>
      <c r="E28" s="35">
        <f t="shared" si="2"/>
        <v>0</v>
      </c>
    </row>
    <row r="29" spans="1:5" ht="13.5" thickBot="1">
      <c r="A29" s="26" t="s">
        <v>13</v>
      </c>
      <c r="B29" s="37">
        <f t="shared" si="1"/>
        <v>0</v>
      </c>
      <c r="C29" s="37">
        <f>1/4.15</f>
        <v>0.24096385542168672</v>
      </c>
      <c r="D29" s="38">
        <v>2.7780000000000001E-7</v>
      </c>
      <c r="E29" s="39">
        <f t="shared" si="2"/>
        <v>0</v>
      </c>
    </row>
    <row r="30" spans="1:5">
      <c r="A30" s="41"/>
      <c r="E30" s="5"/>
    </row>
    <row r="31" spans="1:5">
      <c r="E31" s="5"/>
    </row>
    <row r="32" spans="1:5" ht="15" thickBot="1">
      <c r="A32" s="3" t="s">
        <v>44</v>
      </c>
      <c r="E32" s="5"/>
    </row>
    <row r="33" spans="1:5" ht="17.25" thickBot="1">
      <c r="A33" s="14" t="s">
        <v>6</v>
      </c>
      <c r="B33" s="16" t="s">
        <v>5</v>
      </c>
      <c r="C33" s="16" t="s">
        <v>49</v>
      </c>
      <c r="D33" s="16" t="s">
        <v>19</v>
      </c>
      <c r="E33" s="40" t="s">
        <v>52</v>
      </c>
    </row>
    <row r="34" spans="1:5">
      <c r="A34" s="18" t="s">
        <v>56</v>
      </c>
      <c r="B34" s="20">
        <f>D12</f>
        <v>0</v>
      </c>
      <c r="C34" s="20">
        <v>9.48</v>
      </c>
      <c r="D34" s="20">
        <f t="shared" ref="D34:D39" si="3">B34*C34</f>
        <v>0</v>
      </c>
      <c r="E34" s="21">
        <f t="shared" ref="E34:E39" si="4">D34*0.0000011023113109</f>
        <v>0</v>
      </c>
    </row>
    <row r="35" spans="1:5">
      <c r="A35" s="22" t="s">
        <v>8</v>
      </c>
      <c r="B35" s="24">
        <f t="shared" ref="B35:B40" si="5">D13</f>
        <v>0</v>
      </c>
      <c r="C35" s="24">
        <v>1.52</v>
      </c>
      <c r="D35" s="24">
        <f t="shared" si="3"/>
        <v>0</v>
      </c>
      <c r="E35" s="25">
        <f t="shared" si="4"/>
        <v>0</v>
      </c>
    </row>
    <row r="36" spans="1:5">
      <c r="A36" s="22" t="s">
        <v>14</v>
      </c>
      <c r="B36" s="24">
        <f t="shared" si="5"/>
        <v>0</v>
      </c>
      <c r="C36" s="24">
        <v>0.14000000000000001</v>
      </c>
      <c r="D36" s="24">
        <f t="shared" si="3"/>
        <v>0</v>
      </c>
      <c r="E36" s="25">
        <f t="shared" si="4"/>
        <v>0</v>
      </c>
    </row>
    <row r="37" spans="1:5">
      <c r="A37" s="22" t="s">
        <v>16</v>
      </c>
      <c r="B37" s="24">
        <f t="shared" si="5"/>
        <v>0</v>
      </c>
      <c r="C37" s="24">
        <v>0</v>
      </c>
      <c r="D37" s="24">
        <f t="shared" si="3"/>
        <v>0</v>
      </c>
      <c r="E37" s="25">
        <f t="shared" si="4"/>
        <v>0</v>
      </c>
    </row>
    <row r="38" spans="1:5">
      <c r="A38" s="22" t="s">
        <v>11</v>
      </c>
      <c r="B38" s="24">
        <f t="shared" si="5"/>
        <v>0</v>
      </c>
      <c r="C38" s="24">
        <v>0.45</v>
      </c>
      <c r="D38" s="24">
        <f t="shared" si="3"/>
        <v>0</v>
      </c>
      <c r="E38" s="25">
        <f t="shared" si="4"/>
        <v>0</v>
      </c>
    </row>
    <row r="39" spans="1:5">
      <c r="A39" s="22" t="s">
        <v>15</v>
      </c>
      <c r="B39" s="24">
        <f t="shared" si="5"/>
        <v>0</v>
      </c>
      <c r="C39" s="24">
        <v>1.47</v>
      </c>
      <c r="D39" s="24">
        <f t="shared" si="3"/>
        <v>0</v>
      </c>
      <c r="E39" s="25">
        <f t="shared" si="4"/>
        <v>0</v>
      </c>
    </row>
    <row r="40" spans="1:5" ht="13.5" thickBot="1">
      <c r="A40" s="26" t="s">
        <v>13</v>
      </c>
      <c r="B40" s="28">
        <f t="shared" si="5"/>
        <v>0</v>
      </c>
      <c r="C40" s="28" t="s">
        <v>17</v>
      </c>
      <c r="D40" s="28" t="s">
        <v>17</v>
      </c>
      <c r="E40" s="29" t="s">
        <v>17</v>
      </c>
    </row>
    <row r="43" spans="1:5" ht="15" customHeight="1" thickBot="1">
      <c r="A43" s="3" t="s">
        <v>45</v>
      </c>
    </row>
    <row r="44" spans="1:5" ht="17.25" thickBot="1">
      <c r="A44" s="14" t="s">
        <v>57</v>
      </c>
      <c r="B44" s="17" t="s">
        <v>20</v>
      </c>
    </row>
    <row r="45" spans="1:5">
      <c r="A45" s="18" t="s">
        <v>56</v>
      </c>
      <c r="B45" s="21">
        <f t="shared" ref="B45:B50" si="6">E23+E34</f>
        <v>0</v>
      </c>
    </row>
    <row r="46" spans="1:5">
      <c r="A46" s="22" t="s">
        <v>8</v>
      </c>
      <c r="B46" s="25">
        <f t="shared" si="6"/>
        <v>0</v>
      </c>
    </row>
    <row r="47" spans="1:5">
      <c r="A47" s="22" t="s">
        <v>9</v>
      </c>
      <c r="B47" s="25">
        <f t="shared" si="6"/>
        <v>0</v>
      </c>
    </row>
    <row r="48" spans="1:5">
      <c r="A48" s="22" t="s">
        <v>10</v>
      </c>
      <c r="B48" s="25">
        <f t="shared" si="6"/>
        <v>0</v>
      </c>
    </row>
    <row r="49" spans="1:4">
      <c r="A49" s="22" t="s">
        <v>11</v>
      </c>
      <c r="B49" s="25">
        <f t="shared" si="6"/>
        <v>0</v>
      </c>
    </row>
    <row r="50" spans="1:4">
      <c r="A50" s="22" t="s">
        <v>12</v>
      </c>
      <c r="B50" s="25">
        <f t="shared" si="6"/>
        <v>0</v>
      </c>
    </row>
    <row r="51" spans="1:4" ht="13.5" thickBot="1">
      <c r="A51" s="26" t="s">
        <v>13</v>
      </c>
      <c r="B51" s="29">
        <f>E29</f>
        <v>0</v>
      </c>
    </row>
    <row r="52" spans="1:4" ht="23.25" customHeight="1" thickBot="1">
      <c r="A52" s="53" t="s">
        <v>41</v>
      </c>
      <c r="B52" s="55">
        <f>SUM(B45:B51)</f>
        <v>0</v>
      </c>
      <c r="C52" s="54" t="s">
        <v>34</v>
      </c>
    </row>
    <row r="54" spans="1:4" ht="13.5" thickBot="1"/>
    <row r="55" spans="1:4" ht="13.5" thickTop="1">
      <c r="A55" s="46" t="s">
        <v>54</v>
      </c>
      <c r="B55" s="47"/>
      <c r="C55" s="47"/>
      <c r="D55" s="47"/>
    </row>
    <row r="56" spans="1:4" s="6" customFormat="1" ht="11.25">
      <c r="A56" s="49" t="s">
        <v>55</v>
      </c>
      <c r="B56" s="52"/>
      <c r="C56" s="52"/>
      <c r="D56" s="52"/>
    </row>
    <row r="57" spans="1:4" s="6" customFormat="1" ht="11.25">
      <c r="A57" s="48" t="s">
        <v>50</v>
      </c>
      <c r="B57" s="42"/>
      <c r="C57" s="42"/>
      <c r="D57" s="42"/>
    </row>
    <row r="58" spans="1:4" s="6" customFormat="1" ht="11.25">
      <c r="A58" s="45" t="s">
        <v>32</v>
      </c>
      <c r="B58" s="43"/>
      <c r="C58" s="43"/>
      <c r="D58" s="43"/>
    </row>
    <row r="59" spans="1:4" s="6" customFormat="1" ht="11.25">
      <c r="A59" s="45" t="s">
        <v>33</v>
      </c>
      <c r="B59" s="43"/>
      <c r="C59" s="43"/>
      <c r="D59" s="43"/>
    </row>
    <row r="60" spans="1:4" s="7" customFormat="1" ht="11.25">
      <c r="A60" s="49" t="s">
        <v>31</v>
      </c>
      <c r="B60" s="44"/>
      <c r="C60" s="44"/>
      <c r="D60" s="44"/>
    </row>
    <row r="61" spans="1:4" s="7" customFormat="1">
      <c r="A61" s="50" t="s">
        <v>59</v>
      </c>
      <c r="B61" s="51"/>
      <c r="C61" s="51"/>
      <c r="D61" s="51"/>
    </row>
    <row r="62" spans="1:4">
      <c r="A62" s="56" t="s">
        <v>58</v>
      </c>
      <c r="B62" s="57"/>
      <c r="C62" s="57"/>
      <c r="D62" s="57"/>
    </row>
    <row r="63" spans="1:4" ht="11.25" customHeight="1" thickBot="1">
      <c r="A63" s="58"/>
      <c r="B63" s="58"/>
      <c r="C63" s="58"/>
      <c r="D63" s="58"/>
    </row>
    <row r="64" spans="1:4" ht="13.5" thickTop="1"/>
  </sheetData>
  <mergeCells count="1">
    <mergeCell ref="A62:D63"/>
  </mergeCells>
  <phoneticPr fontId="7" type="noConversion"/>
  <pageMargins left="0.75" right="0.75" top="1" bottom="1" header="0.5" footer="0.5"/>
  <pageSetup scale="76"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dimension ref="A1:A28"/>
  <sheetViews>
    <sheetView topLeftCell="A11" workbookViewId="0">
      <selection activeCell="A23" sqref="A23"/>
    </sheetView>
  </sheetViews>
  <sheetFormatPr defaultColWidth="8.83203125" defaultRowHeight="12.75"/>
  <cols>
    <col min="1" max="1" width="128.33203125" customWidth="1"/>
  </cols>
  <sheetData>
    <row r="1" spans="1:1" ht="18.75">
      <c r="A1" s="13" t="s">
        <v>21</v>
      </c>
    </row>
    <row r="2" spans="1:1" ht="18.75">
      <c r="A2" s="9"/>
    </row>
    <row r="3" spans="1:1" ht="48">
      <c r="A3" s="10" t="s">
        <v>35</v>
      </c>
    </row>
    <row r="4" spans="1:1" ht="15.75">
      <c r="A4" s="10"/>
    </row>
    <row r="5" spans="1:1" ht="15.75">
      <c r="A5" s="10" t="s">
        <v>22</v>
      </c>
    </row>
    <row r="6" spans="1:1" ht="15.75">
      <c r="A6" s="11" t="s">
        <v>23</v>
      </c>
    </row>
    <row r="7" spans="1:1" ht="15.75">
      <c r="A7" s="11" t="s">
        <v>24</v>
      </c>
    </row>
    <row r="8" spans="1:1" ht="15.75">
      <c r="A8" s="11" t="s">
        <v>25</v>
      </c>
    </row>
    <row r="9" spans="1:1" ht="18.75">
      <c r="A9" s="11" t="s">
        <v>26</v>
      </c>
    </row>
    <row r="10" spans="1:1" ht="31.5" customHeight="1">
      <c r="A10" s="11" t="s">
        <v>40</v>
      </c>
    </row>
    <row r="11" spans="1:1" ht="15.75">
      <c r="A11" s="10"/>
    </row>
    <row r="12" spans="1:1" ht="16.5">
      <c r="A12" s="10" t="s">
        <v>27</v>
      </c>
    </row>
    <row r="13" spans="1:1" ht="15.75">
      <c r="A13" s="11" t="s">
        <v>28</v>
      </c>
    </row>
    <row r="14" spans="1:1" ht="15.75">
      <c r="A14" s="11" t="s">
        <v>29</v>
      </c>
    </row>
    <row r="15" spans="1:1" ht="18.75">
      <c r="A15" s="11" t="s">
        <v>30</v>
      </c>
    </row>
    <row r="16" spans="1:1" ht="15.75">
      <c r="A16" s="10"/>
    </row>
    <row r="17" spans="1:1" ht="75.75" customHeight="1">
      <c r="A17" s="10" t="s">
        <v>0</v>
      </c>
    </row>
    <row r="18" spans="1:1" ht="15.75">
      <c r="A18" s="10"/>
    </row>
    <row r="19" spans="1:1" ht="90.75" customHeight="1">
      <c r="A19" s="10" t="s">
        <v>37</v>
      </c>
    </row>
    <row r="20" spans="1:1" ht="15.75">
      <c r="A20" s="10"/>
    </row>
    <row r="21" spans="1:1" ht="51" customHeight="1">
      <c r="A21" s="12" t="s">
        <v>36</v>
      </c>
    </row>
    <row r="22" spans="1:1" ht="14.25" customHeight="1">
      <c r="A22" s="12" t="s">
        <v>38</v>
      </c>
    </row>
    <row r="23" spans="1:1" ht="37.5" customHeight="1">
      <c r="A23" s="12" t="s">
        <v>39</v>
      </c>
    </row>
    <row r="24" spans="1:1">
      <c r="A24" s="8"/>
    </row>
    <row r="25" spans="1:1">
      <c r="A25" s="8"/>
    </row>
    <row r="26" spans="1:1">
      <c r="A26" s="8"/>
    </row>
    <row r="27" spans="1:1">
      <c r="A27" s="8"/>
    </row>
    <row r="28" spans="1:1">
      <c r="A28" s="8"/>
    </row>
  </sheetData>
  <phoneticPr fontId="7" type="noConversion"/>
  <pageMargins left="0.75" right="0.75" top="1" bottom="1" header="0.5" footer="0.5"/>
  <pageSetup orientation="portrait" horizontalDpi="4294967293"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Food-by-food GHG comparison</vt:lpstr>
      <vt:lpstr>Background info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Thelonious Monk</dc:creator>
  <cp:lastModifiedBy>Colleen Funkhouser</cp:lastModifiedBy>
  <cp:lastPrinted>2009-02-16T00:44:52Z</cp:lastPrinted>
  <dcterms:created xsi:type="dcterms:W3CDTF">2009-01-28T05:52:27Z</dcterms:created>
  <dcterms:modified xsi:type="dcterms:W3CDTF">2012-03-28T17:08:54Z</dcterms:modified>
</cp:coreProperties>
</file>